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1610" windowHeight="10245"/>
  </bookViews>
  <sheets>
    <sheet name="ППНФ" sheetId="4" r:id="rId1"/>
  </sheets>
  <calcPr calcId="145621"/>
</workbook>
</file>

<file path=xl/calcChain.xml><?xml version="1.0" encoding="utf-8"?>
<calcChain xmlns="http://schemas.openxmlformats.org/spreadsheetml/2006/main">
  <c r="N21" i="4" l="1"/>
  <c r="P21" i="4"/>
  <c r="N20" i="4"/>
  <c r="P20" i="4"/>
  <c r="P18" i="4"/>
  <c r="P17" i="4"/>
  <c r="P16" i="4"/>
  <c r="N16" i="4"/>
  <c r="N15" i="4"/>
  <c r="P14" i="4"/>
  <c r="N14" i="4"/>
  <c r="L14" i="4"/>
  <c r="Q13" i="4"/>
  <c r="N12" i="4"/>
  <c r="N11" i="4"/>
  <c r="P13" i="4" l="1"/>
  <c r="O18" i="4" l="1"/>
  <c r="Q11" i="4" l="1"/>
  <c r="Q19" i="4"/>
  <c r="Q15" i="4"/>
  <c r="Q12" i="4"/>
  <c r="O19" i="4"/>
  <c r="O17" i="4"/>
  <c r="O13" i="4"/>
  <c r="S9" i="4"/>
  <c r="Q9" i="4"/>
  <c r="R9" i="4"/>
  <c r="P9" i="4"/>
  <c r="M12" i="4"/>
  <c r="M13" i="4"/>
  <c r="M15" i="4"/>
  <c r="M17" i="4"/>
  <c r="M11" i="4"/>
  <c r="S12" i="4" l="1"/>
  <c r="S17" i="4"/>
  <c r="S11" i="4"/>
  <c r="S13" i="4"/>
  <c r="S15" i="4"/>
  <c r="L21" i="4"/>
  <c r="L20" i="4"/>
  <c r="M20" i="4" s="1"/>
  <c r="S20" i="4" s="1"/>
  <c r="L19" i="4"/>
  <c r="L17" i="4"/>
  <c r="L16" i="4"/>
  <c r="L15" i="4"/>
  <c r="L13" i="4"/>
  <c r="L12" i="4"/>
  <c r="L11" i="4"/>
  <c r="E9" i="4"/>
  <c r="F9" i="4" s="1"/>
  <c r="G9" i="4" s="1"/>
  <c r="H9" i="4" s="1"/>
  <c r="I9" i="4" s="1"/>
  <c r="J9" i="4" s="1"/>
  <c r="K9" i="4" s="1"/>
  <c r="L9" i="4" s="1"/>
  <c r="R16" i="4" l="1"/>
  <c r="M16" i="4"/>
  <c r="S16" i="4" s="1"/>
  <c r="R19" i="4"/>
  <c r="M19" i="4"/>
  <c r="S19" i="4" s="1"/>
  <c r="R21" i="4"/>
  <c r="M21" i="4"/>
  <c r="S21" i="4" s="1"/>
  <c r="R11" i="4"/>
  <c r="R15" i="4"/>
  <c r="R12" i="4"/>
  <c r="R17" i="4"/>
  <c r="R20" i="4"/>
  <c r="R13" i="4"/>
  <c r="L18" i="4"/>
  <c r="R18" i="4" s="1"/>
  <c r="M18" i="4" l="1"/>
  <c r="S18" i="4" s="1"/>
  <c r="R14" i="4" l="1"/>
  <c r="M14" i="4"/>
  <c r="S14" i="4" s="1"/>
</calcChain>
</file>

<file path=xl/sharedStrings.xml><?xml version="1.0" encoding="utf-8"?>
<sst xmlns="http://schemas.openxmlformats.org/spreadsheetml/2006/main" count="45" uniqueCount="44">
  <si>
    <t>Наимеование медицинской организации</t>
  </si>
  <si>
    <t>код МО</t>
  </si>
  <si>
    <t>№ строки</t>
  </si>
  <si>
    <t>Коэффициент уровня расходов медицинской организации</t>
  </si>
  <si>
    <t>Коэффициент дифференциации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</si>
  <si>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субъекте Российской Федерации</t>
  </si>
  <si>
    <t>Коэффициент половозрастного состава</t>
  </si>
  <si>
    <t>Дифференцированный подушевой норматив финансирования амбулаторной медицинской помощи для i-той медицинской организации 
(руб./год)</t>
  </si>
  <si>
    <t>Амбулаторная помощь</t>
  </si>
  <si>
    <t>Стационарная помощь</t>
  </si>
  <si>
    <t>Дневной стационар</t>
  </si>
  <si>
    <t>Дифференцированный подушевой норматив финансирования для i-той медицинской организации по стационару, руб. в год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</si>
  <si>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год на одного застрахованного прикрепленного</t>
  </si>
  <si>
    <t>А</t>
  </si>
  <si>
    <t>КГБУЗ "Центральная районная больница Тугуро-Чумиканского района" МЗ ХК</t>
  </si>
  <si>
    <t>КГБУЗ "Аяно-Майская центральная районная больница" МЗ ХК</t>
  </si>
  <si>
    <t>КГБУЗ "Центральная районная больница Охотского района" МЗ ХК</t>
  </si>
  <si>
    <t xml:space="preserve">Значения дифференцированных подушевых нормативов финансирования на прикрепившихся к медицинской организации лиц по всем видам и условиям предоставляемой медицинской помощи 
</t>
  </si>
  <si>
    <t>Базовый подушевой норматив финансирования АПП</t>
  </si>
  <si>
    <t>Коэффициент дифференциации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</si>
  <si>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>Пнбаз</t>
  </si>
  <si>
    <t>Кдурi</t>
  </si>
  <si>
    <t>КДi</t>
  </si>
  <si>
    <t>Кдотi</t>
  </si>
  <si>
    <t>Кдзпi</t>
  </si>
  <si>
    <t>Кдпвi</t>
  </si>
  <si>
    <t>КГБУЗ "Бикинская центральная районная больница" МЗХК</t>
  </si>
  <si>
    <t>КГБУЗ "Вяземская  районная больница" МЗХК</t>
  </si>
  <si>
    <t>КГБУЗ "Районная больница района имени Лазо" МЗХК</t>
  </si>
  <si>
    <t>КГБУЗ "Троицкая центральная районная больница" МЗХК</t>
  </si>
  <si>
    <t>КГБУЗ "Советско-Гаванская центральная районная больница" МЗ ХК</t>
  </si>
  <si>
    <t>КГБУЗ "Николаевская центральная районная больница" МЗ ХК</t>
  </si>
  <si>
    <t>КГБУЗ "Солнечная центральная районная больница" МЗ ХК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</si>
  <si>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(руб./год)
(гр.9 + гр.10 + гр.11)</t>
  </si>
  <si>
    <t>Дифференцированный подушевой норматив финансирования амбулаторной медицинской помощи для i-той медицинской организации 
(руб./мес)</t>
  </si>
  <si>
    <t>Приложение № 18</t>
  </si>
  <si>
    <t>Фактический дифференцированный подушевой норматив финансирования для i-той медицинской организации по всем видам и условиям оказания помощи, 
(руб./мес)
(гр.10 + гр.12 + гр.14)</t>
  </si>
  <si>
    <t xml:space="preserve">КГБУЗ "Ульчская районная больница" МЗХК </t>
  </si>
  <si>
    <t>к Соглашению о тарифах на  2024 год</t>
  </si>
  <si>
    <t>Дифференцированный подушевой норматив финансирования для i-той медицинской организации по стационару, руб. в месяц на одного застрахованного прикрепленного</t>
  </si>
  <si>
    <t>Дифференцированный подушевой норматив финансирования для i-той медицинской организации по дневному стационару, руб. в месяц на одного застрахованного прикрепленного</t>
  </si>
  <si>
    <t xml:space="preserve">Средняя численность застрахованных на июль 2024
(чел.)
</t>
  </si>
  <si>
    <t>Приложение № 2</t>
  </si>
  <si>
    <t>к Дополнительному соглашению от 07.08.2024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</si>
</sst>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\ _₽_-;\-* #,##0.000\ _₽_-;_-* &quot;-&quot;??\ _₽_-;_-@_-"/>
    <numFmt numFmtId="165" formatCode="0.000"/>
    <numFmt numFmtId="166" formatCode="_-* #,##0.0000\ _₽_-;\-* #,##0.00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</cellStyleXfs>
  <cellXfs count="44">
    <xf numFmtId="0" fontId="0" fillId="0" borderId="0" xfId="0"/>
    <xf numFmtId="1" fontId="5" fillId="0" borderId="1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5" fillId="0" borderId="1" xfId="4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2" fontId="5" fillId="0" borderId="1" xfId="3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wrapText="1"/>
    </xf>
    <xf numFmtId="3" fontId="5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43" fontId="4" fillId="0" borderId="1" xfId="1" applyFont="1" applyFill="1" applyBorder="1" applyAlignment="1">
      <alignment wrapText="1"/>
    </xf>
    <xf numFmtId="165" fontId="5" fillId="0" borderId="1" xfId="2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wrapText="1"/>
    </xf>
    <xf numFmtId="0" fontId="1" fillId="0" borderId="0" xfId="0" applyFont="1" applyFill="1"/>
    <xf numFmtId="2" fontId="5" fillId="0" borderId="2" xfId="2" applyNumberFormat="1" applyFont="1" applyFill="1" applyBorder="1" applyAlignment="1">
      <alignment horizontal="center" wrapText="1"/>
    </xf>
    <xf numFmtId="166" fontId="3" fillId="0" borderId="1" xfId="1" applyNumberFormat="1" applyFont="1" applyFill="1" applyBorder="1" applyAlignment="1">
      <alignment wrapText="1"/>
    </xf>
    <xf numFmtId="43" fontId="4" fillId="0" borderId="1" xfId="1" applyNumberFormat="1" applyFont="1" applyFill="1" applyBorder="1" applyAlignment="1">
      <alignment wrapText="1"/>
    </xf>
    <xf numFmtId="43" fontId="4" fillId="0" borderId="1" xfId="0" applyNumberFormat="1" applyFont="1" applyFill="1" applyBorder="1" applyAlignment="1">
      <alignment wrapText="1"/>
    </xf>
    <xf numFmtId="2" fontId="3" fillId="0" borderId="1" xfId="1" applyNumberFormat="1" applyFont="1" applyFill="1" applyBorder="1" applyAlignment="1">
      <alignment wrapText="1"/>
    </xf>
    <xf numFmtId="164" fontId="3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3" fontId="3" fillId="0" borderId="0" xfId="0" applyNumberFormat="1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</cellXfs>
  <cellStyles count="5">
    <cellStyle name="Обычный" xfId="0" builtinId="0"/>
    <cellStyle name="Обычный 3" xfId="2"/>
    <cellStyle name="Обычный 3 2" xfId="3"/>
    <cellStyle name="Обычный_Таблицы Мун.заказ Стационар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235324</xdr:colOff>
      <xdr:row>9</xdr:row>
      <xdr:rowOff>88829</xdr:rowOff>
    </xdr:from>
    <xdr:to>
      <xdr:col>11</xdr:col>
      <xdr:colOff>941295</xdr:colOff>
      <xdr:row>9</xdr:row>
      <xdr:rowOff>232522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21371" y="5234570"/>
          <a:ext cx="705971" cy="143693"/>
        </a:xfrm>
        <a:prstGeom prst="rect">
          <a:avLst/>
        </a:prstGeom>
      </xdr:spPr>
    </xdr:pic>
    <xdr:clientData/>
  </xdr:twoCellAnchor>
  <xdr:twoCellAnchor editAs="oneCell">
    <xdr:from>
      <xdr:col>13</xdr:col>
      <xdr:colOff>280146</xdr:colOff>
      <xdr:row>9</xdr:row>
      <xdr:rowOff>56029</xdr:rowOff>
    </xdr:from>
    <xdr:to>
      <xdr:col>13</xdr:col>
      <xdr:colOff>914399</xdr:colOff>
      <xdr:row>9</xdr:row>
      <xdr:rowOff>207985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15986" y="5184289"/>
          <a:ext cx="634253" cy="151956"/>
        </a:xfrm>
        <a:prstGeom prst="rect">
          <a:avLst/>
        </a:prstGeom>
      </xdr:spPr>
    </xdr:pic>
    <xdr:clientData/>
  </xdr:twoCellAnchor>
  <xdr:twoCellAnchor editAs="oneCell">
    <xdr:from>
      <xdr:col>15</xdr:col>
      <xdr:colOff>235322</xdr:colOff>
      <xdr:row>9</xdr:row>
      <xdr:rowOff>56031</xdr:rowOff>
    </xdr:from>
    <xdr:to>
      <xdr:col>15</xdr:col>
      <xdr:colOff>890306</xdr:colOff>
      <xdr:row>9</xdr:row>
      <xdr:rowOff>224841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06542" y="5184291"/>
          <a:ext cx="654984" cy="168810"/>
        </a:xfrm>
        <a:prstGeom prst="rect">
          <a:avLst/>
        </a:prstGeom>
      </xdr:spPr>
    </xdr:pic>
    <xdr:clientData/>
  </xdr:twoCellAnchor>
  <xdr:twoCellAnchor editAs="oneCell">
    <xdr:from>
      <xdr:col>17</xdr:col>
      <xdr:colOff>168087</xdr:colOff>
      <xdr:row>9</xdr:row>
      <xdr:rowOff>44827</xdr:rowOff>
    </xdr:from>
    <xdr:to>
      <xdr:col>17</xdr:col>
      <xdr:colOff>930648</xdr:colOff>
      <xdr:row>9</xdr:row>
      <xdr:rowOff>213535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28967" y="5173087"/>
          <a:ext cx="762561" cy="168708"/>
        </a:xfrm>
        <a:prstGeom prst="rect">
          <a:avLst/>
        </a:prstGeom>
      </xdr:spPr>
    </xdr:pic>
    <xdr:clientData/>
  </xdr:twoCellAnchor>
  <xdr:twoCellAnchor editAs="oneCell">
    <xdr:from>
      <xdr:col>12</xdr:col>
      <xdr:colOff>235324</xdr:colOff>
      <xdr:row>9</xdr:row>
      <xdr:rowOff>88829</xdr:rowOff>
    </xdr:from>
    <xdr:to>
      <xdr:col>12</xdr:col>
      <xdr:colOff>941295</xdr:colOff>
      <xdr:row>9</xdr:row>
      <xdr:rowOff>232522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85761" y="5258706"/>
          <a:ext cx="705971" cy="143693"/>
        </a:xfrm>
        <a:prstGeom prst="rect">
          <a:avLst/>
        </a:prstGeom>
      </xdr:spPr>
    </xdr:pic>
    <xdr:clientData/>
  </xdr:twoCellAnchor>
  <xdr:oneCellAnchor>
    <xdr:from>
      <xdr:col>14</xdr:col>
      <xdr:colOff>280146</xdr:colOff>
      <xdr:row>9</xdr:row>
      <xdr:rowOff>56029</xdr:rowOff>
    </xdr:from>
    <xdr:ext cx="634253" cy="151956"/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3934" y="5201770"/>
          <a:ext cx="634253" cy="151956"/>
        </a:xfrm>
        <a:prstGeom prst="rect">
          <a:avLst/>
        </a:prstGeom>
      </xdr:spPr>
    </xdr:pic>
    <xdr:clientData/>
  </xdr:oneCellAnchor>
  <xdr:oneCellAnchor>
    <xdr:from>
      <xdr:col>16</xdr:col>
      <xdr:colOff>235322</xdr:colOff>
      <xdr:row>9</xdr:row>
      <xdr:rowOff>56031</xdr:rowOff>
    </xdr:from>
    <xdr:ext cx="654984" cy="168810"/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96146" y="5201772"/>
          <a:ext cx="654984" cy="168810"/>
        </a:xfrm>
        <a:prstGeom prst="rect">
          <a:avLst/>
        </a:prstGeom>
      </xdr:spPr>
    </xdr:pic>
    <xdr:clientData/>
  </xdr:oneCellAnchor>
  <xdr:oneCellAnchor>
    <xdr:from>
      <xdr:col>18</xdr:col>
      <xdr:colOff>168087</xdr:colOff>
      <xdr:row>9</xdr:row>
      <xdr:rowOff>44827</xdr:rowOff>
    </xdr:from>
    <xdr:ext cx="762561" cy="168708"/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16299" y="5190568"/>
          <a:ext cx="762561" cy="16870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zoomScale="85" zoomScaleNormal="85" zoomScaleSheetLayoutView="100" workbookViewId="0">
      <pane xSplit="4" ySplit="10" topLeftCell="E20" activePane="bottomRight" state="frozen"/>
      <selection pane="topRight" activeCell="E1" sqref="E1"/>
      <selection pane="bottomLeft" activeCell="A9" sqref="A9"/>
      <selection pane="bottomRight" activeCell="Q3" sqref="Q3"/>
    </sheetView>
  </sheetViews>
  <sheetFormatPr defaultColWidth="9.140625" defaultRowHeight="15" x14ac:dyDescent="0.25"/>
  <cols>
    <col min="1" max="1" width="6.5703125" style="13" customWidth="1"/>
    <col min="2" max="2" width="7.85546875" style="13" hidden="1" customWidth="1"/>
    <col min="3" max="3" width="10.85546875" style="13" hidden="1" customWidth="1"/>
    <col min="4" max="4" width="33.28515625" style="13" customWidth="1"/>
    <col min="5" max="5" width="11.5703125" style="13" customWidth="1"/>
    <col min="6" max="6" width="11" style="13" customWidth="1"/>
    <col min="7" max="7" width="10.28515625" style="13" customWidth="1"/>
    <col min="8" max="8" width="9.7109375" style="13" bestFit="1" customWidth="1"/>
    <col min="9" max="9" width="16" style="13" customWidth="1"/>
    <col min="10" max="10" width="16.85546875" style="13" customWidth="1"/>
    <col min="11" max="11" width="13.7109375" style="13" customWidth="1"/>
    <col min="12" max="13" width="15.28515625" style="13" customWidth="1"/>
    <col min="14" max="15" width="16.5703125" style="13" customWidth="1"/>
    <col min="16" max="17" width="15.85546875" style="13" customWidth="1"/>
    <col min="18" max="19" width="16.5703125" style="13" customWidth="1"/>
    <col min="20" max="16384" width="9.140625" style="13"/>
  </cols>
  <sheetData>
    <row r="1" spans="1:21" x14ac:dyDescent="0.25">
      <c r="R1" s="36" t="s">
        <v>42</v>
      </c>
      <c r="S1" s="36"/>
    </row>
    <row r="2" spans="1:21" ht="15" customHeight="1" x14ac:dyDescent="0.25">
      <c r="Q2" s="35" t="s">
        <v>43</v>
      </c>
      <c r="R2" s="35"/>
      <c r="S2" s="35"/>
    </row>
    <row r="3" spans="1:21" s="7" customFormat="1" ht="20.25" customHeight="1" x14ac:dyDescent="0.25">
      <c r="A3" s="3"/>
      <c r="B3" s="3"/>
      <c r="C3" s="3"/>
      <c r="D3" s="4"/>
      <c r="E3" s="5"/>
      <c r="F3" s="3"/>
      <c r="G3" s="6"/>
      <c r="I3" s="13"/>
      <c r="J3" s="13"/>
      <c r="K3" s="13"/>
      <c r="L3" s="13"/>
      <c r="M3" s="13"/>
      <c r="N3" s="13"/>
      <c r="O3" s="13"/>
      <c r="P3" s="13"/>
      <c r="Q3" s="13"/>
      <c r="R3" s="36" t="s">
        <v>35</v>
      </c>
      <c r="S3" s="36"/>
    </row>
    <row r="4" spans="1:21" s="7" customFormat="1" ht="15" customHeight="1" x14ac:dyDescent="0.25">
      <c r="A4" s="3"/>
      <c r="B4" s="3"/>
      <c r="C4" s="3"/>
      <c r="D4" s="4"/>
      <c r="E4" s="5"/>
      <c r="F4" s="3"/>
      <c r="H4" s="32"/>
      <c r="I4" s="32"/>
      <c r="J4" s="32"/>
      <c r="K4" s="32"/>
      <c r="L4" s="32"/>
      <c r="M4" s="32"/>
      <c r="N4" s="32"/>
      <c r="O4" s="32"/>
      <c r="P4" s="32"/>
      <c r="Q4" s="35" t="s">
        <v>38</v>
      </c>
      <c r="R4" s="35"/>
      <c r="S4" s="35"/>
    </row>
    <row r="5" spans="1:21" x14ac:dyDescent="0.25">
      <c r="A5" s="40" t="s">
        <v>17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7" spans="1:21" ht="27.6" customHeight="1" x14ac:dyDescent="0.25">
      <c r="A7" s="37" t="s">
        <v>2</v>
      </c>
      <c r="B7" s="31" t="s">
        <v>1</v>
      </c>
      <c r="C7" s="31" t="s">
        <v>1</v>
      </c>
      <c r="D7" s="37" t="s">
        <v>0</v>
      </c>
      <c r="E7" s="31"/>
      <c r="F7" s="41" t="s">
        <v>8</v>
      </c>
      <c r="G7" s="42"/>
      <c r="H7" s="42"/>
      <c r="I7" s="42"/>
      <c r="J7" s="42"/>
      <c r="K7" s="42"/>
      <c r="L7" s="42"/>
      <c r="M7" s="43"/>
      <c r="N7" s="38" t="s">
        <v>9</v>
      </c>
      <c r="O7" s="39"/>
      <c r="P7" s="38" t="s">
        <v>10</v>
      </c>
      <c r="Q7" s="39"/>
      <c r="R7" s="37" t="s">
        <v>33</v>
      </c>
      <c r="S7" s="37" t="s">
        <v>36</v>
      </c>
    </row>
    <row r="8" spans="1:21" s="6" customFormat="1" ht="226.15" customHeight="1" x14ac:dyDescent="0.25">
      <c r="A8" s="37"/>
      <c r="B8" s="31"/>
      <c r="C8" s="31"/>
      <c r="D8" s="37"/>
      <c r="E8" s="33" t="s">
        <v>41</v>
      </c>
      <c r="F8" s="31" t="s">
        <v>18</v>
      </c>
      <c r="G8" s="31" t="s">
        <v>3</v>
      </c>
      <c r="H8" s="31" t="s">
        <v>4</v>
      </c>
      <c r="I8" s="31" t="s">
        <v>19</v>
      </c>
      <c r="J8" s="31" t="s">
        <v>5</v>
      </c>
      <c r="K8" s="31" t="s">
        <v>6</v>
      </c>
      <c r="L8" s="31" t="s">
        <v>7</v>
      </c>
      <c r="M8" s="31" t="s">
        <v>34</v>
      </c>
      <c r="N8" s="31" t="s">
        <v>11</v>
      </c>
      <c r="O8" s="31" t="s">
        <v>39</v>
      </c>
      <c r="P8" s="31" t="s">
        <v>12</v>
      </c>
      <c r="Q8" s="31" t="s">
        <v>40</v>
      </c>
      <c r="R8" s="37"/>
      <c r="S8" s="37"/>
    </row>
    <row r="9" spans="1:21" x14ac:dyDescent="0.25">
      <c r="A9" s="19" t="s">
        <v>13</v>
      </c>
      <c r="B9" s="19"/>
      <c r="C9" s="19"/>
      <c r="D9" s="19">
        <v>1</v>
      </c>
      <c r="E9" s="19">
        <f>D9+1</f>
        <v>2</v>
      </c>
      <c r="F9" s="19">
        <f t="shared" ref="F9:L9" si="0">E9+1</f>
        <v>3</v>
      </c>
      <c r="G9" s="19">
        <f t="shared" si="0"/>
        <v>4</v>
      </c>
      <c r="H9" s="19">
        <f t="shared" si="0"/>
        <v>5</v>
      </c>
      <c r="I9" s="19">
        <f t="shared" si="0"/>
        <v>6</v>
      </c>
      <c r="J9" s="19">
        <f t="shared" si="0"/>
        <v>7</v>
      </c>
      <c r="K9" s="19">
        <f t="shared" si="0"/>
        <v>8</v>
      </c>
      <c r="L9" s="19">
        <f t="shared" si="0"/>
        <v>9</v>
      </c>
      <c r="M9" s="19">
        <v>10</v>
      </c>
      <c r="N9" s="19">
        <v>11</v>
      </c>
      <c r="O9" s="19">
        <v>12</v>
      </c>
      <c r="P9" s="19">
        <f>O9+1</f>
        <v>13</v>
      </c>
      <c r="Q9" s="19">
        <f t="shared" ref="Q9:R9" si="1">P9+1</f>
        <v>14</v>
      </c>
      <c r="R9" s="19">
        <f t="shared" si="1"/>
        <v>15</v>
      </c>
      <c r="S9" s="19">
        <f t="shared" ref="S9" si="2">R9+1</f>
        <v>16</v>
      </c>
    </row>
    <row r="10" spans="1:21" ht="21" customHeight="1" x14ac:dyDescent="0.25">
      <c r="A10" s="19"/>
      <c r="B10" s="19"/>
      <c r="C10" s="19"/>
      <c r="D10" s="19"/>
      <c r="E10" s="22"/>
      <c r="F10" s="8" t="s">
        <v>20</v>
      </c>
      <c r="G10" s="9" t="s">
        <v>21</v>
      </c>
      <c r="H10" s="10" t="s">
        <v>22</v>
      </c>
      <c r="I10" s="11" t="s">
        <v>23</v>
      </c>
      <c r="J10" s="12" t="s">
        <v>24</v>
      </c>
      <c r="K10" s="23" t="s">
        <v>25</v>
      </c>
      <c r="L10" s="24"/>
      <c r="M10" s="24"/>
      <c r="N10" s="31"/>
      <c r="O10" s="31"/>
      <c r="P10" s="31"/>
      <c r="Q10" s="31"/>
      <c r="R10" s="31"/>
      <c r="S10" s="31"/>
    </row>
    <row r="11" spans="1:21" ht="33.6" customHeight="1" x14ac:dyDescent="0.25">
      <c r="A11" s="15">
        <v>1</v>
      </c>
      <c r="B11" s="15">
        <v>270155</v>
      </c>
      <c r="C11" s="15">
        <v>1343001</v>
      </c>
      <c r="D11" s="14" t="s">
        <v>26</v>
      </c>
      <c r="E11" s="17">
        <v>17464</v>
      </c>
      <c r="F11" s="25">
        <v>2198.1999999999998</v>
      </c>
      <c r="G11" s="26">
        <v>1.3120000000000001</v>
      </c>
      <c r="H11" s="16">
        <v>1.4</v>
      </c>
      <c r="I11" s="23">
        <v>1.113</v>
      </c>
      <c r="J11" s="21">
        <v>1</v>
      </c>
      <c r="K11" s="23">
        <v>1.1200000000000001</v>
      </c>
      <c r="L11" s="27">
        <f t="shared" ref="L11:L18" si="3">ROUND(F11*G11*H11*I11*J11*K11,2)</f>
        <v>5033.18</v>
      </c>
      <c r="M11" s="27">
        <f>ROUND(L11/12,2)</f>
        <v>419.43</v>
      </c>
      <c r="N11" s="27">
        <f>O11*12</f>
        <v>5090.88</v>
      </c>
      <c r="O11" s="27">
        <v>424.24</v>
      </c>
      <c r="P11" s="20">
        <v>893.38</v>
      </c>
      <c r="Q11" s="27">
        <f>ROUND(P11/12,2)</f>
        <v>74.45</v>
      </c>
      <c r="R11" s="28">
        <f>L11+N11+P11</f>
        <v>11017.44</v>
      </c>
      <c r="S11" s="28">
        <f>M11+O11+Q11</f>
        <v>918.12000000000012</v>
      </c>
      <c r="U11" s="34"/>
    </row>
    <row r="12" spans="1:21" ht="25.9" customHeight="1" x14ac:dyDescent="0.25">
      <c r="A12" s="15">
        <v>2</v>
      </c>
      <c r="B12" s="15">
        <v>270168</v>
      </c>
      <c r="C12" s="15">
        <v>1343002</v>
      </c>
      <c r="D12" s="15" t="s">
        <v>27</v>
      </c>
      <c r="E12" s="17">
        <v>19408</v>
      </c>
      <c r="F12" s="25">
        <v>2198.1999999999998</v>
      </c>
      <c r="G12" s="26">
        <v>1.3120000000000001</v>
      </c>
      <c r="H12" s="16">
        <v>1.4</v>
      </c>
      <c r="I12" s="23">
        <v>1.113</v>
      </c>
      <c r="J12" s="21">
        <v>1</v>
      </c>
      <c r="K12" s="23">
        <v>1.1200000000000001</v>
      </c>
      <c r="L12" s="27">
        <f t="shared" si="3"/>
        <v>5033.18</v>
      </c>
      <c r="M12" s="27">
        <f t="shared" ref="M12:O21" si="4">ROUND(L12/12,2)</f>
        <v>419.43</v>
      </c>
      <c r="N12" s="27">
        <f>O12*12</f>
        <v>4372.92</v>
      </c>
      <c r="O12" s="27">
        <v>364.41</v>
      </c>
      <c r="P12" s="20">
        <v>1201.79</v>
      </c>
      <c r="Q12" s="27">
        <f t="shared" ref="Q12" si="5">ROUND(P12/12,2)</f>
        <v>100.15</v>
      </c>
      <c r="R12" s="28">
        <f t="shared" ref="R12:S21" si="6">L12+N12+P12</f>
        <v>10607.89</v>
      </c>
      <c r="S12" s="28">
        <f t="shared" si="6"/>
        <v>883.99</v>
      </c>
      <c r="U12" s="34"/>
    </row>
    <row r="13" spans="1:21" ht="33.6" customHeight="1" x14ac:dyDescent="0.25">
      <c r="A13" s="15">
        <v>3</v>
      </c>
      <c r="B13" s="15">
        <v>270169</v>
      </c>
      <c r="C13" s="15">
        <v>1343303</v>
      </c>
      <c r="D13" s="14" t="s">
        <v>28</v>
      </c>
      <c r="E13" s="17">
        <v>40578</v>
      </c>
      <c r="F13" s="25">
        <v>2198.1999999999998</v>
      </c>
      <c r="G13" s="26">
        <v>1.3120000000000001</v>
      </c>
      <c r="H13" s="16">
        <v>1.4</v>
      </c>
      <c r="I13" s="23">
        <v>1.113</v>
      </c>
      <c r="J13" s="21">
        <v>1</v>
      </c>
      <c r="K13" s="23">
        <v>1.1000000000000001</v>
      </c>
      <c r="L13" s="27">
        <f t="shared" si="3"/>
        <v>4943.3</v>
      </c>
      <c r="M13" s="27">
        <f t="shared" si="4"/>
        <v>411.94</v>
      </c>
      <c r="N13" s="20">
        <v>6466.81</v>
      </c>
      <c r="O13" s="27">
        <f t="shared" si="4"/>
        <v>538.9</v>
      </c>
      <c r="P13" s="20">
        <f>Q13*12</f>
        <v>3395.16</v>
      </c>
      <c r="Q13" s="27">
        <f>ROUND((128386136.08/12*5+2186204.86)/5/E13,2)+8.49</f>
        <v>282.93</v>
      </c>
      <c r="R13" s="28">
        <f t="shared" si="6"/>
        <v>14805.27</v>
      </c>
      <c r="S13" s="28">
        <f t="shared" si="6"/>
        <v>1233.77</v>
      </c>
      <c r="U13" s="34"/>
    </row>
    <row r="14" spans="1:21" ht="33" customHeight="1" x14ac:dyDescent="0.25">
      <c r="A14" s="15">
        <v>4</v>
      </c>
      <c r="B14" s="15">
        <v>270087</v>
      </c>
      <c r="C14" s="15">
        <v>1340011</v>
      </c>
      <c r="D14" s="15" t="s">
        <v>29</v>
      </c>
      <c r="E14" s="17">
        <v>13728</v>
      </c>
      <c r="F14" s="25">
        <v>2198.1999999999998</v>
      </c>
      <c r="G14" s="26">
        <v>1.3120000000000001</v>
      </c>
      <c r="H14" s="16">
        <v>1.4</v>
      </c>
      <c r="I14" s="23">
        <v>1.113</v>
      </c>
      <c r="J14" s="21">
        <v>1.018</v>
      </c>
      <c r="K14" s="23">
        <v>1.1399999999999999</v>
      </c>
      <c r="L14" s="27">
        <f t="shared" si="3"/>
        <v>5215.2700000000004</v>
      </c>
      <c r="M14" s="27">
        <f t="shared" si="4"/>
        <v>434.61</v>
      </c>
      <c r="N14" s="20">
        <f>O14*12</f>
        <v>7312.5599999999995</v>
      </c>
      <c r="O14" s="27">
        <v>609.38</v>
      </c>
      <c r="P14" s="20">
        <f>Q14*12</f>
        <v>3245.04</v>
      </c>
      <c r="Q14" s="27">
        <v>270.42</v>
      </c>
      <c r="R14" s="28">
        <f t="shared" si="6"/>
        <v>15772.869999999999</v>
      </c>
      <c r="S14" s="28">
        <f t="shared" si="6"/>
        <v>1314.41</v>
      </c>
      <c r="U14" s="34"/>
    </row>
    <row r="15" spans="1:21" ht="45" customHeight="1" x14ac:dyDescent="0.25">
      <c r="A15" s="15">
        <v>5</v>
      </c>
      <c r="B15" s="15">
        <v>270091</v>
      </c>
      <c r="C15" s="15">
        <v>1340007</v>
      </c>
      <c r="D15" s="15" t="s">
        <v>30</v>
      </c>
      <c r="E15" s="17">
        <v>30601</v>
      </c>
      <c r="F15" s="25">
        <v>2198.1999999999998</v>
      </c>
      <c r="G15" s="26">
        <v>1.4167000000000001</v>
      </c>
      <c r="H15" s="16">
        <v>1.68</v>
      </c>
      <c r="I15" s="23">
        <v>1.113</v>
      </c>
      <c r="J15" s="21">
        <v>1</v>
      </c>
      <c r="K15" s="23">
        <v>1.08</v>
      </c>
      <c r="L15" s="27">
        <f t="shared" si="3"/>
        <v>6288.88</v>
      </c>
      <c r="M15" s="27">
        <f t="shared" si="4"/>
        <v>524.07000000000005</v>
      </c>
      <c r="N15" s="20">
        <f>O15*12</f>
        <v>6898.32</v>
      </c>
      <c r="O15" s="27">
        <v>574.86</v>
      </c>
      <c r="P15" s="20">
        <v>1322.02</v>
      </c>
      <c r="Q15" s="27">
        <f t="shared" ref="Q15" si="7">ROUND(P15/12,2)</f>
        <v>110.17</v>
      </c>
      <c r="R15" s="28">
        <f t="shared" si="6"/>
        <v>14509.220000000001</v>
      </c>
      <c r="S15" s="28">
        <f t="shared" si="6"/>
        <v>1209.1000000000001</v>
      </c>
      <c r="U15" s="34"/>
    </row>
    <row r="16" spans="1:21" ht="36.6" customHeight="1" x14ac:dyDescent="0.25">
      <c r="A16" s="15">
        <v>6</v>
      </c>
      <c r="B16" s="15">
        <v>270088</v>
      </c>
      <c r="C16" s="15">
        <v>1340010</v>
      </c>
      <c r="D16" s="15" t="s">
        <v>31</v>
      </c>
      <c r="E16" s="17">
        <v>24689</v>
      </c>
      <c r="F16" s="25">
        <v>2198.1999999999998</v>
      </c>
      <c r="G16" s="26">
        <v>1.4167000000000001</v>
      </c>
      <c r="H16" s="16">
        <v>1.68</v>
      </c>
      <c r="I16" s="23">
        <v>1.0509999999999999</v>
      </c>
      <c r="J16" s="21">
        <v>1.1240000000000001</v>
      </c>
      <c r="K16" s="23">
        <v>1.0900000000000001</v>
      </c>
      <c r="L16" s="27">
        <f t="shared" si="3"/>
        <v>6736.74</v>
      </c>
      <c r="M16" s="27">
        <f t="shared" si="4"/>
        <v>561.4</v>
      </c>
      <c r="N16" s="20">
        <f>O16*12</f>
        <v>10650</v>
      </c>
      <c r="O16" s="27">
        <v>887.5</v>
      </c>
      <c r="P16" s="20">
        <f>Q16*12</f>
        <v>1427.04</v>
      </c>
      <c r="Q16" s="27">
        <v>118.92</v>
      </c>
      <c r="R16" s="28">
        <f t="shared" si="6"/>
        <v>18813.78</v>
      </c>
      <c r="S16" s="28">
        <f t="shared" si="6"/>
        <v>1567.8200000000002</v>
      </c>
      <c r="U16" s="34"/>
    </row>
    <row r="17" spans="1:21" ht="36.6" customHeight="1" x14ac:dyDescent="0.25">
      <c r="A17" s="15">
        <v>7</v>
      </c>
      <c r="B17" s="15">
        <v>270170</v>
      </c>
      <c r="C17" s="15">
        <v>1343004</v>
      </c>
      <c r="D17" s="15" t="s">
        <v>32</v>
      </c>
      <c r="E17" s="17">
        <v>25231</v>
      </c>
      <c r="F17" s="25">
        <v>2198.1999999999998</v>
      </c>
      <c r="G17" s="26">
        <v>1.4167000000000001</v>
      </c>
      <c r="H17" s="16">
        <v>1.68</v>
      </c>
      <c r="I17" s="23">
        <v>1.113</v>
      </c>
      <c r="J17" s="21">
        <v>1</v>
      </c>
      <c r="K17" s="23">
        <v>1.0900000000000001</v>
      </c>
      <c r="L17" s="27">
        <f t="shared" si="3"/>
        <v>6347.11</v>
      </c>
      <c r="M17" s="27">
        <f t="shared" si="4"/>
        <v>528.92999999999995</v>
      </c>
      <c r="N17" s="20">
        <v>6358.12</v>
      </c>
      <c r="O17" s="27">
        <f t="shared" si="4"/>
        <v>529.84</v>
      </c>
      <c r="P17" s="20">
        <f>Q17*12</f>
        <v>783.83999999999992</v>
      </c>
      <c r="Q17" s="27">
        <v>65.319999999999993</v>
      </c>
      <c r="R17" s="28">
        <f t="shared" si="6"/>
        <v>13489.07</v>
      </c>
      <c r="S17" s="28">
        <f t="shared" si="6"/>
        <v>1124.0899999999999</v>
      </c>
      <c r="U17" s="34"/>
    </row>
    <row r="18" spans="1:21" ht="36.6" customHeight="1" x14ac:dyDescent="0.25">
      <c r="A18" s="15">
        <v>8</v>
      </c>
      <c r="B18" s="15">
        <v>270171</v>
      </c>
      <c r="C18" s="15">
        <v>1343171</v>
      </c>
      <c r="D18" s="15" t="s">
        <v>37</v>
      </c>
      <c r="E18" s="17">
        <v>13456</v>
      </c>
      <c r="F18" s="25">
        <v>2198.1999999999998</v>
      </c>
      <c r="G18" s="26">
        <v>1.4167000000000001</v>
      </c>
      <c r="H18" s="16">
        <v>1.68</v>
      </c>
      <c r="I18" s="23">
        <v>1.113</v>
      </c>
      <c r="J18" s="21">
        <v>1.534</v>
      </c>
      <c r="K18" s="23">
        <v>1.06</v>
      </c>
      <c r="L18" s="27">
        <f t="shared" si="3"/>
        <v>9468.49</v>
      </c>
      <c r="M18" s="27">
        <f t="shared" si="4"/>
        <v>789.04</v>
      </c>
      <c r="N18" s="27">
        <v>7908.36</v>
      </c>
      <c r="O18" s="27">
        <f t="shared" si="4"/>
        <v>659.03</v>
      </c>
      <c r="P18" s="20">
        <f>Q18*12</f>
        <v>1116</v>
      </c>
      <c r="Q18" s="27">
        <v>93</v>
      </c>
      <c r="R18" s="28">
        <f t="shared" ref="R18" si="8">L18+N18+P18</f>
        <v>18492.849999999999</v>
      </c>
      <c r="S18" s="28">
        <f t="shared" ref="S18" si="9">M18+O18+Q18</f>
        <v>1541.07</v>
      </c>
      <c r="U18" s="34"/>
    </row>
    <row r="19" spans="1:21" ht="48" customHeight="1" x14ac:dyDescent="0.25">
      <c r="A19" s="15">
        <v>9</v>
      </c>
      <c r="B19" s="1">
        <v>270095</v>
      </c>
      <c r="C19" s="2">
        <v>1340003</v>
      </c>
      <c r="D19" s="15" t="s">
        <v>14</v>
      </c>
      <c r="E19" s="18">
        <v>1727</v>
      </c>
      <c r="F19" s="25">
        <v>2198.1999999999998</v>
      </c>
      <c r="G19" s="26">
        <v>1.4167000000000001</v>
      </c>
      <c r="H19" s="29">
        <v>1.68</v>
      </c>
      <c r="I19" s="23">
        <v>1.113</v>
      </c>
      <c r="J19" s="21">
        <v>1</v>
      </c>
      <c r="K19" s="23">
        <v>1.06</v>
      </c>
      <c r="L19" s="27">
        <f>ROUND(F19*G19*H19*I19*J19*K19,2)</f>
        <v>6172.42</v>
      </c>
      <c r="M19" s="27">
        <f t="shared" si="4"/>
        <v>514.37</v>
      </c>
      <c r="N19" s="20">
        <v>19391.759999999998</v>
      </c>
      <c r="O19" s="27">
        <f t="shared" si="4"/>
        <v>1615.98</v>
      </c>
      <c r="P19" s="20">
        <v>7819.87</v>
      </c>
      <c r="Q19" s="27">
        <f t="shared" ref="Q19" si="10">ROUND(P19/12,2)</f>
        <v>651.66</v>
      </c>
      <c r="R19" s="28">
        <f t="shared" si="6"/>
        <v>33384.050000000003</v>
      </c>
      <c r="S19" s="28">
        <f t="shared" si="6"/>
        <v>2782.0099999999998</v>
      </c>
      <c r="U19" s="34"/>
    </row>
    <row r="20" spans="1:21" ht="31.9" customHeight="1" x14ac:dyDescent="0.25">
      <c r="A20" s="15">
        <v>10</v>
      </c>
      <c r="B20" s="1">
        <v>270065</v>
      </c>
      <c r="C20" s="2">
        <v>1340001</v>
      </c>
      <c r="D20" s="15" t="s">
        <v>15</v>
      </c>
      <c r="E20" s="18">
        <v>1801</v>
      </c>
      <c r="F20" s="25">
        <v>2198.1999999999998</v>
      </c>
      <c r="G20" s="26">
        <v>1.4167000000000001</v>
      </c>
      <c r="H20" s="29">
        <v>2.23</v>
      </c>
      <c r="I20" s="23">
        <v>1.113</v>
      </c>
      <c r="J20" s="21">
        <v>1.0149999999999999</v>
      </c>
      <c r="K20" s="23">
        <v>1.0900000000000001</v>
      </c>
      <c r="L20" s="27">
        <f t="shared" ref="L20:L21" si="11">ROUND(F20*G20*H20*I20*J20*K20,2)</f>
        <v>8551.41</v>
      </c>
      <c r="M20" s="27">
        <f t="shared" si="4"/>
        <v>712.62</v>
      </c>
      <c r="N20" s="20">
        <f>O20*12</f>
        <v>34968.840000000004</v>
      </c>
      <c r="O20" s="27">
        <v>2914.07</v>
      </c>
      <c r="P20" s="20">
        <f>Q20*12</f>
        <v>18875.04</v>
      </c>
      <c r="Q20" s="27">
        <v>1572.92</v>
      </c>
      <c r="R20" s="28">
        <f t="shared" si="6"/>
        <v>62395.29</v>
      </c>
      <c r="S20" s="28">
        <f t="shared" si="6"/>
        <v>5199.6100000000006</v>
      </c>
      <c r="U20" s="34"/>
    </row>
    <row r="21" spans="1:21" ht="33.6" customHeight="1" x14ac:dyDescent="0.25">
      <c r="A21" s="15">
        <v>11</v>
      </c>
      <c r="B21" s="1">
        <v>270089</v>
      </c>
      <c r="C21" s="2">
        <v>1340012</v>
      </c>
      <c r="D21" s="15" t="s">
        <v>16</v>
      </c>
      <c r="E21" s="18">
        <v>5738</v>
      </c>
      <c r="F21" s="25">
        <v>2198.1999999999998</v>
      </c>
      <c r="G21" s="26">
        <v>1.4167000000000001</v>
      </c>
      <c r="H21" s="29">
        <v>2.57</v>
      </c>
      <c r="I21" s="23">
        <v>1.113</v>
      </c>
      <c r="J21" s="21">
        <v>1.016</v>
      </c>
      <c r="K21" s="23">
        <v>0.97</v>
      </c>
      <c r="L21" s="27">
        <f t="shared" si="11"/>
        <v>8778.8700000000008</v>
      </c>
      <c r="M21" s="27">
        <f t="shared" si="4"/>
        <v>731.57</v>
      </c>
      <c r="N21" s="20">
        <f>O21*12</f>
        <v>29915.040000000001</v>
      </c>
      <c r="O21" s="27">
        <v>2492.92</v>
      </c>
      <c r="P21" s="20">
        <f>Q21*12</f>
        <v>8162.16</v>
      </c>
      <c r="Q21" s="27">
        <v>680.18</v>
      </c>
      <c r="R21" s="28">
        <f t="shared" si="6"/>
        <v>46856.070000000007</v>
      </c>
      <c r="S21" s="28">
        <f t="shared" si="6"/>
        <v>3904.67</v>
      </c>
      <c r="U21" s="34"/>
    </row>
    <row r="23" spans="1:21" x14ac:dyDescent="0.25">
      <c r="J23" s="30"/>
    </row>
  </sheetData>
  <mergeCells count="12">
    <mergeCell ref="Q4:S4"/>
    <mergeCell ref="R3:S3"/>
    <mergeCell ref="R1:S1"/>
    <mergeCell ref="Q2:S2"/>
    <mergeCell ref="S7:S8"/>
    <mergeCell ref="P7:Q7"/>
    <mergeCell ref="A5:R5"/>
    <mergeCell ref="A7:A8"/>
    <mergeCell ref="D7:D8"/>
    <mergeCell ref="R7:R8"/>
    <mergeCell ref="F7:M7"/>
    <mergeCell ref="N7:O7"/>
  </mergeCells>
  <pageMargins left="0" right="0" top="0.51181102362204722" bottom="0.35433070866141736" header="0.31496062992125984" footer="0.31496062992125984"/>
  <pageSetup paperSize="9" scale="55" orientation="landscape" useFirstPageNumber="1" horizontalDpi="0" verticalDpi="0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ППНФ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2024-08-12T23:56:22Z</dcterms:modified>
</cp:coreProperties>
</file>